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terMegan\OneDrive - SCRA\Documents\"/>
    </mc:Choice>
  </mc:AlternateContent>
  <xr:revisionPtr revIDLastSave="0" documentId="13_ncr:1_{10BD1E38-054B-446F-9C0D-06F68CC0F654}" xr6:coauthVersionLast="47" xr6:coauthVersionMax="47" xr10:uidLastSave="{00000000-0000-0000-0000-000000000000}"/>
  <workbookProtection lockStructure="1"/>
  <bookViews>
    <workbookView xWindow="57480" yWindow="-120" windowWidth="29040" windowHeight="15840" xr2:uid="{00000000-000D-0000-FFFF-FFFF00000000}"/>
  </bookViews>
  <sheets>
    <sheet name="Budget Revisio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2" l="1"/>
  <c r="Q49" i="2"/>
  <c r="I44" i="2"/>
  <c r="I47" i="2"/>
  <c r="H44" i="2"/>
  <c r="H47" i="2" s="1"/>
  <c r="I36" i="2"/>
  <c r="H36" i="2"/>
  <c r="Q29" i="2"/>
  <c r="I28" i="2"/>
  <c r="H13" i="2"/>
  <c r="H21" i="2" s="1"/>
  <c r="I13" i="2"/>
  <c r="Q8" i="2"/>
  <c r="Q28" i="2" l="1"/>
  <c r="Q47" i="2"/>
  <c r="Q15" i="2" l="1"/>
  <c r="Q17" i="2"/>
  <c r="Q36" i="2" l="1"/>
  <c r="I21" i="2"/>
  <c r="I23" i="2" s="1"/>
  <c r="Q41" i="2"/>
  <c r="Q42" i="2"/>
  <c r="Q22" i="2"/>
  <c r="J44" i="2"/>
  <c r="K44" i="2"/>
  <c r="L44" i="2"/>
  <c r="M44" i="2"/>
  <c r="N44" i="2"/>
  <c r="O44" i="2"/>
  <c r="P44" i="2"/>
  <c r="L13" i="2"/>
  <c r="L21" i="2" s="1"/>
  <c r="L23" i="2" s="1"/>
  <c r="M13" i="2"/>
  <c r="M21" i="2" s="1"/>
  <c r="M23" i="2" s="1"/>
  <c r="M45" i="2" s="1"/>
  <c r="M48" i="2" s="1"/>
  <c r="N13" i="2"/>
  <c r="N21" i="2" s="1"/>
  <c r="N23" i="2" s="1"/>
  <c r="N45" i="2" s="1"/>
  <c r="N48" i="2" s="1"/>
  <c r="P13" i="2"/>
  <c r="P21" i="2" s="1"/>
  <c r="P23" i="2" s="1"/>
  <c r="G13" i="2"/>
  <c r="F13" i="2"/>
  <c r="E13" i="2"/>
  <c r="L45" i="2" l="1"/>
  <c r="L48" i="2" s="1"/>
  <c r="P45" i="2"/>
  <c r="P48" i="2" s="1"/>
  <c r="H23" i="2"/>
  <c r="H45" i="2" s="1"/>
  <c r="H50" i="2" s="1"/>
  <c r="I45" i="2"/>
  <c r="I50" i="2" s="1"/>
  <c r="Q13" i="2"/>
  <c r="Q38" i="2"/>
  <c r="Q43" i="2"/>
  <c r="Q40" i="2"/>
  <c r="Q39" i="2"/>
  <c r="Q30" i="2"/>
  <c r="Q20" i="2"/>
  <c r="J19" i="2"/>
  <c r="K19" i="2" s="1"/>
  <c r="Q18" i="2"/>
  <c r="J18" i="2"/>
  <c r="J17" i="2"/>
  <c r="Q16" i="2"/>
  <c r="Q12" i="2"/>
  <c r="Q11" i="2"/>
  <c r="O10" i="2"/>
  <c r="J10" i="2"/>
  <c r="K10" i="2" s="1"/>
  <c r="O9" i="2"/>
  <c r="J9" i="2"/>
  <c r="K9" i="2" s="1"/>
  <c r="O8" i="2"/>
  <c r="J8" i="2"/>
  <c r="K8" i="2" s="1"/>
  <c r="O7" i="2"/>
  <c r="J7" i="2"/>
  <c r="Q50" i="2" l="1"/>
  <c r="Q21" i="2"/>
  <c r="O13" i="2"/>
  <c r="O21" i="2" s="1"/>
  <c r="O23" i="2" s="1"/>
  <c r="O45" i="2" s="1"/>
  <c r="O48" i="2" s="1"/>
  <c r="I48" i="2"/>
  <c r="J13" i="2"/>
  <c r="J21" i="2" s="1"/>
  <c r="J23" i="2" s="1"/>
  <c r="J45" i="2" s="1"/>
  <c r="J48" i="2" s="1"/>
  <c r="Q44" i="2"/>
  <c r="Q9" i="2"/>
  <c r="Q10" i="2"/>
  <c r="K17" i="2"/>
  <c r="Q19" i="2"/>
  <c r="K7" i="2"/>
  <c r="K13" i="2" s="1"/>
  <c r="H48" i="2" l="1"/>
  <c r="K21" i="2"/>
  <c r="K23" i="2" s="1"/>
  <c r="K45" i="2" s="1"/>
  <c r="K48" i="2" s="1"/>
  <c r="Q7" i="2"/>
  <c r="Q23" i="2" s="1"/>
  <c r="Q45" i="2" s="1"/>
  <c r="Q4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tc={0AFDADAF-DB95-45D7-BE95-E5B068B26FA5}</author>
    <author>tc={72C68F84-A50F-4778-8267-549AB732512A}</author>
    <author>tc={45806A1E-C7D0-41FA-99DF-49EA21FE2047}</author>
    <author>tc={FB166E40-6B8E-4B2F-ADB8-21D4FCC23C1C}</author>
    <author>tc={D451A794-40E2-4053-BD56-11963DDD6038}</author>
  </authors>
  <commentList>
    <comment ref="A3" authorId="0" shapeId="0" xr:uid="{0AFDADAF-DB95-45D7-BE95-E5B068B26FA5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enter the year of budget revision</t>
      </text>
    </comment>
    <comment ref="B3" authorId="1" shapeId="0" xr:uid="{72C68F84-A50F-4778-8267-549AB732512A}">
      <text>
        <t>[Threaded comment]
Your version of Excel allows you to read this threaded comment; however, any edits to it will get removed if the file is opened in a newer version of Excel. Learn more: https://go.microsoft.com/fwlink/?linkid=870924
Comment:
    Date of Request</t>
      </text>
    </comment>
    <comment ref="H5" authorId="2" shapeId="0" xr:uid="{45806A1E-C7D0-41FA-99DF-49EA21FE204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Please use the most recently approved budget for the FY in which you are requesting the revision. </t>
      </text>
    </comment>
    <comment ref="I5" authorId="3" shapeId="0" xr:uid="{FB166E40-6B8E-4B2F-ADB8-21D4FCC23C1C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column is for the budget you are requesting approval.</t>
      </text>
    </comment>
    <comment ref="F47" authorId="4" shapeId="0" xr:uid="{D451A794-40E2-4053-BD56-11963DDD6038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update cell with your Indirect Rate</t>
      </text>
    </comment>
  </commentList>
</comments>
</file>

<file path=xl/sharedStrings.xml><?xml version="1.0" encoding="utf-8"?>
<sst xmlns="http://schemas.openxmlformats.org/spreadsheetml/2006/main" count="63" uniqueCount="62">
  <si>
    <t>Salary</t>
  </si>
  <si>
    <t>Fringe</t>
  </si>
  <si>
    <t>Start Date</t>
  </si>
  <si>
    <t>Sarah Grace Student</t>
  </si>
  <si>
    <t>Sarah Grace Grad Asst</t>
  </si>
  <si>
    <t>Ryan Barrs</t>
  </si>
  <si>
    <t>Ying Mei</t>
  </si>
  <si>
    <t>Scanner, gas controller, microscope, computer</t>
  </si>
  <si>
    <t>4. COMPUTER SERVICES</t>
  </si>
  <si>
    <t>1. Stipend</t>
  </si>
  <si>
    <t>2. Travel</t>
  </si>
  <si>
    <t>3. Subsistence</t>
  </si>
  <si>
    <t>4. Other</t>
  </si>
  <si>
    <t>F. PARTICIPANT SUPPORT COSTS</t>
  </si>
  <si>
    <t>Total Number of Participants</t>
  </si>
  <si>
    <t>D.  EQUIPMENT (LIST ITEM AND DOLLAR AMOUNT FOR EACH ITEM EXCEEDING $5,000.)</t>
  </si>
  <si>
    <t>TOTAL EQUIPMENT</t>
  </si>
  <si>
    <t>2.  FOREIGN</t>
  </si>
  <si>
    <t>TOTAL PARTICIPANT COSTS</t>
  </si>
  <si>
    <r>
      <rPr>
        <sz val="10"/>
        <color rgb="FF010202"/>
        <rFont val="Arial"/>
        <family val="2"/>
      </rPr>
      <t>NSF-Funded Person-months</t>
    </r>
  </si>
  <si>
    <r>
      <rPr>
        <sz val="10"/>
        <color rgb="FF010202"/>
        <rFont val="Arial"/>
        <family val="2"/>
      </rPr>
      <t>CAL</t>
    </r>
  </si>
  <si>
    <r>
      <rPr>
        <sz val="10"/>
        <color rgb="FF010202"/>
        <rFont val="Arial"/>
        <family val="2"/>
      </rPr>
      <t>ACAD</t>
    </r>
  </si>
  <si>
    <r>
      <rPr>
        <sz val="10"/>
        <color rgb="FF010202"/>
        <rFont val="Arial"/>
        <family val="2"/>
      </rPr>
      <t>SUMR</t>
    </r>
  </si>
  <si>
    <r>
      <t>5.  (</t>
    </r>
    <r>
      <rPr>
        <b/>
        <sz val="10"/>
        <color rgb="FF010202"/>
        <rFont val="Arial"/>
        <family val="2"/>
      </rPr>
      <t xml:space="preserve">      </t>
    </r>
    <r>
      <rPr>
        <sz val="10"/>
        <color rgb="FF010202"/>
        <rFont val="Arial"/>
        <family val="2"/>
      </rPr>
      <t>) SECRETARIAL - CLERICAL (IF CHARGED DIRECTLY)</t>
    </r>
  </si>
  <si>
    <r>
      <t>6.  (</t>
    </r>
    <r>
      <rPr>
        <b/>
        <sz val="10"/>
        <color rgb="FF010202"/>
        <rFont val="Arial"/>
        <family val="2"/>
      </rPr>
      <t xml:space="preserve">      </t>
    </r>
    <r>
      <rPr>
        <sz val="10"/>
        <color rgb="FF010202"/>
        <rFont val="Arial"/>
        <family val="2"/>
      </rPr>
      <t>) OTHER</t>
    </r>
  </si>
  <si>
    <r>
      <rPr>
        <sz val="10"/>
        <color rgb="FF010202"/>
        <rFont val="Arial"/>
        <family val="2"/>
      </rPr>
      <t>TOTAL SALARIES AND WAGES (A + B)</t>
    </r>
  </si>
  <si>
    <r>
      <rPr>
        <sz val="10"/>
        <color rgb="FF010202"/>
        <rFont val="Arial"/>
        <family val="2"/>
      </rPr>
      <t>TOTAL SALARIES, WAGES AND FRINGE BENEFITS (A + B + C)</t>
    </r>
  </si>
  <si>
    <r>
      <rPr>
        <sz val="10"/>
        <color rgb="FF010202"/>
        <rFont val="Arial"/>
        <family val="2"/>
      </rPr>
      <t>2. PUBLICATION/DOCUMENTATION/DISSEMINATION</t>
    </r>
  </si>
  <si>
    <r>
      <rPr>
        <sz val="10"/>
        <color rgb="FF010202"/>
        <rFont val="Arial"/>
        <family val="2"/>
      </rPr>
      <t>5. SUBAWARDS</t>
    </r>
  </si>
  <si>
    <r>
      <rPr>
        <sz val="10"/>
        <color rgb="FF010202"/>
        <rFont val="Arial"/>
        <family val="2"/>
      </rPr>
      <t>TOTAL OTHER DIRECT COSTS</t>
    </r>
  </si>
  <si>
    <t>TOTAL INDIRECT COSTS (F&amp;A)</t>
  </si>
  <si>
    <t xml:space="preserve">I.    INDIRECT COSTS (F&amp;A) (SPECIFY RATE AND BASE) 
</t>
  </si>
  <si>
    <t>1. MATERIALS AND SUPPLIES</t>
  </si>
  <si>
    <t>3. CONSULTANT SERVICES</t>
  </si>
  <si>
    <t>6. OTHER</t>
  </si>
  <si>
    <t>K.  SMALL BUSINESS FEE</t>
  </si>
  <si>
    <r>
      <rPr>
        <b/>
        <sz val="10"/>
        <color rgb="FF010202"/>
        <rFont val="Arial"/>
        <family val="2"/>
      </rPr>
      <t>B.  OTHER PERSONNEL (SHOW NUMBERS IN BRACKETS)</t>
    </r>
  </si>
  <si>
    <r>
      <rPr>
        <b/>
        <sz val="10"/>
        <color rgb="FF010202"/>
        <rFont val="Arial"/>
        <family val="2"/>
      </rPr>
      <t>C.  FRINGE BENEFITS (IF CHARGED AS DIRECT COSTS)</t>
    </r>
  </si>
  <si>
    <r>
      <rPr>
        <b/>
        <sz val="10"/>
        <color rgb="FF010202"/>
        <rFont val="Arial"/>
        <family val="2"/>
      </rPr>
      <t xml:space="preserve">E.  TRAVEL  </t>
    </r>
    <r>
      <rPr>
        <sz val="10"/>
        <color rgb="FF010202"/>
        <rFont val="Arial"/>
        <family val="2"/>
      </rPr>
      <t xml:space="preserve">    1.  DOMESTIC (INCL. CANADA, MEXICO AND U.S. POSSESSIONS)</t>
    </r>
  </si>
  <si>
    <r>
      <rPr>
        <b/>
        <sz val="10"/>
        <color rgb="FF010202"/>
        <rFont val="Arial"/>
        <family val="2"/>
      </rPr>
      <t>G.  OTHER DIRECT COSTS</t>
    </r>
  </si>
  <si>
    <r>
      <rPr>
        <b/>
        <sz val="10"/>
        <color rgb="FF010202"/>
        <rFont val="Arial"/>
        <family val="2"/>
      </rPr>
      <t>H.  TOTAL DIRECT COSTS (A THROUGH G)</t>
    </r>
  </si>
  <si>
    <r>
      <rPr>
        <b/>
        <sz val="10"/>
        <color rgb="FF010202"/>
        <rFont val="Arial"/>
        <family val="2"/>
      </rPr>
      <t>J.  TOTAL DIRECT AND INDIRECT COSTS (H + I)</t>
    </r>
  </si>
  <si>
    <t>6.  (      ) OTHERS (LIST INDIVIDUALLY ON BUDGET EXPLANATION PAGE)</t>
  </si>
  <si>
    <t>Months</t>
  </si>
  <si>
    <r>
      <t xml:space="preserve">A.  SENIOR PERSONNEL: PI/PD, Co-PIs, Faculty and Other Senior Associates  </t>
    </r>
    <r>
      <rPr>
        <sz val="10"/>
        <color rgb="FF010202"/>
        <rFont val="Arial"/>
        <family val="2"/>
      </rPr>
      <t xml:space="preserve"> List each separately with name and title. (A.7. Show  number in brackets)</t>
    </r>
  </si>
  <si>
    <t>L.  AMOUNT OF THIS REQUEST (J) OR (J MINUS K)</t>
  </si>
  <si>
    <t>Difference</t>
  </si>
  <si>
    <t>1.  (    ) POSTDOCTORAL ASSOCIATES</t>
  </si>
  <si>
    <r>
      <t>2.  (</t>
    </r>
    <r>
      <rPr>
        <b/>
        <sz val="10"/>
        <color rgb="FF010202"/>
        <rFont val="Arial"/>
        <family val="2"/>
      </rPr>
      <t xml:space="preserve">    </t>
    </r>
    <r>
      <rPr>
        <sz val="10"/>
        <color rgb="FF010202"/>
        <rFont val="Arial"/>
        <family val="2"/>
      </rPr>
      <t>) OTHER PROFESSIONALS (TECHNICIAN, PROGRAMMER, ETC.)</t>
    </r>
  </si>
  <si>
    <r>
      <t>3.  (</t>
    </r>
    <r>
      <rPr>
        <b/>
        <sz val="10"/>
        <color rgb="FF010202"/>
        <rFont val="Arial"/>
        <family val="2"/>
      </rPr>
      <t xml:space="preserve">    </t>
    </r>
    <r>
      <rPr>
        <sz val="10"/>
        <color rgb="FF010202"/>
        <rFont val="Arial"/>
        <family val="2"/>
      </rPr>
      <t>) GRADUATE STUDENTS</t>
    </r>
  </si>
  <si>
    <r>
      <t>4.  (</t>
    </r>
    <r>
      <rPr>
        <b/>
        <sz val="10"/>
        <color rgb="FF010202"/>
        <rFont val="Arial"/>
        <family val="2"/>
      </rPr>
      <t xml:space="preserve">   </t>
    </r>
    <r>
      <rPr>
        <sz val="10"/>
        <color rgb="FF010202"/>
        <rFont val="Arial"/>
        <family val="2"/>
      </rPr>
      <t>) UNDERGRADUATE STUDENTS</t>
    </r>
  </si>
  <si>
    <t>PROPOSAL BUDGET REVISION</t>
  </si>
  <si>
    <t xml:space="preserve">ORGANIZATION:
</t>
  </si>
  <si>
    <t xml:space="preserve">PRINCIPAL INVESTIGATOR/PROJECT DIRECTOR:
</t>
  </si>
  <si>
    <t xml:space="preserve">Current Year Approved  Budget </t>
  </si>
  <si>
    <t>Proposed New  Budget</t>
  </si>
  <si>
    <t>DATE:</t>
  </si>
  <si>
    <r>
      <t xml:space="preserve">ADAPT  in SC                                                              </t>
    </r>
    <r>
      <rPr>
        <b/>
        <sz val="8"/>
        <color rgb="FF010202"/>
        <rFont val="Arial"/>
        <family val="2"/>
      </rPr>
      <t>(Please view comments for this form</t>
    </r>
    <r>
      <rPr>
        <b/>
        <sz val="12"/>
        <color rgb="FF010202"/>
        <rFont val="Arial"/>
        <family val="2"/>
      </rPr>
      <t>)</t>
    </r>
  </si>
  <si>
    <t>7.  (     ) TOTAL SENIOR PERSONNEL (1-6)</t>
  </si>
  <si>
    <t>$</t>
  </si>
  <si>
    <t xml:space="preserve">Enter Indirect Rate: </t>
  </si>
  <si>
    <t xml:space="preserve">PROJECT YEAR: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</si>
</sst>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14" x14ac:knownFonts="1">
    <font>
      <sz val="10"/>
      <color rgb="FF000000"/>
      <name val="Times New Roman"/>
      <charset val="204"/>
    </font>
    <font>
      <b/>
      <sz val="10"/>
      <color rgb="FF010202"/>
      <name val="Arial"/>
      <family val="2"/>
    </font>
    <font>
      <sz val="10"/>
      <color rgb="FF000000"/>
      <name val="Times New Roman"/>
      <family val="1"/>
    </font>
    <font>
      <sz val="10"/>
      <color rgb="FF010202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2"/>
      <color rgb="FF010202"/>
      <name val="Arial"/>
      <family val="2"/>
    </font>
    <font>
      <sz val="10"/>
      <color rgb="FF000000"/>
      <name val="Times New Roman"/>
      <family val="1"/>
    </font>
    <font>
      <sz val="9"/>
      <color indexed="81"/>
      <name val="Tahoma"/>
      <family val="2"/>
    </font>
    <font>
      <b/>
      <sz val="8"/>
      <color rgb="FF010202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ECDCD"/>
      </patternFill>
    </fill>
    <fill>
      <patternFill patternType="solid">
        <f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rgb="FF010202"/>
      </bottom>
      <diagonal/>
    </border>
    <border>
      <left style="thin">
        <color rgb="FF010202"/>
      </left>
      <right style="thin">
        <color rgb="FF010202"/>
      </right>
      <top style="thin">
        <color rgb="FF010202"/>
      </top>
      <bottom style="thin">
        <color rgb="FF010202"/>
      </bottom>
      <diagonal/>
    </border>
    <border>
      <left style="thin">
        <color rgb="FF010202"/>
      </left>
      <right/>
      <top style="thin">
        <color rgb="FF010202"/>
      </top>
      <bottom style="thin">
        <color rgb="FF010202"/>
      </bottom>
      <diagonal/>
    </border>
    <border>
      <left/>
      <right/>
      <top style="thin">
        <color rgb="FF010202"/>
      </top>
      <bottom style="thin">
        <color rgb="FF010202"/>
      </bottom>
      <diagonal/>
    </border>
    <border>
      <left/>
      <right style="thin">
        <color rgb="FF010202"/>
      </right>
      <top style="thin">
        <color rgb="FF010202"/>
      </top>
      <bottom style="thin">
        <color rgb="FF010202"/>
      </bottom>
      <diagonal/>
    </border>
    <border>
      <left/>
      <right/>
      <top style="thin">
        <color rgb="FF010202"/>
      </top>
      <bottom/>
      <diagonal/>
    </border>
    <border>
      <left/>
      <right style="thin">
        <color rgb="FF010202"/>
      </right>
      <top style="thin">
        <color rgb="FF01020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10202"/>
      </bottom>
      <diagonal/>
    </border>
    <border>
      <left style="thin">
        <color indexed="64"/>
      </left>
      <right/>
      <top style="thin">
        <color rgb="FF010202"/>
      </top>
      <bottom style="thin">
        <color rgb="FF010202"/>
      </bottom>
      <diagonal/>
    </border>
    <border>
      <left style="thin">
        <color indexed="64"/>
      </left>
      <right/>
      <top style="thin">
        <color rgb="FF01020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10202"/>
      </top>
      <bottom style="thin">
        <color rgb="FF01020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10202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10202"/>
      </bottom>
      <diagonal/>
    </border>
    <border>
      <left/>
      <right/>
      <top style="thin">
        <color indexed="64"/>
      </top>
      <bottom style="thin">
        <color rgb="FF010202"/>
      </bottom>
      <diagonal/>
    </border>
    <border>
      <left style="thin">
        <color indexed="64"/>
      </left>
      <right style="thin">
        <color rgb="FF010202"/>
      </right>
      <top style="thin">
        <color rgb="FF010202"/>
      </top>
      <bottom style="thin">
        <color rgb="FF010202"/>
      </bottom>
      <diagonal/>
    </border>
    <border>
      <left style="thin">
        <color indexed="64"/>
      </left>
      <right style="thin">
        <color rgb="FF010202"/>
      </right>
      <top style="thin">
        <color rgb="FF010202"/>
      </top>
      <bottom style="thin">
        <color indexed="64"/>
      </bottom>
      <diagonal/>
    </border>
    <border>
      <left style="thin">
        <color rgb="FF010202"/>
      </left>
      <right style="thin">
        <color rgb="FF010202"/>
      </right>
      <top style="thin">
        <color rgb="FF01020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10202"/>
      </top>
      <bottom/>
      <diagonal/>
    </border>
    <border>
      <left style="thin">
        <color rgb="FF010202"/>
      </left>
      <right/>
      <top style="thin">
        <color rgb="FF01020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10202"/>
      </left>
      <right/>
      <top style="thin">
        <color indexed="64"/>
      </top>
      <bottom/>
      <diagonal/>
    </border>
    <border>
      <left/>
      <right style="thin">
        <color rgb="FF010202"/>
      </right>
      <top style="thin">
        <color indexed="64"/>
      </top>
      <bottom style="thin">
        <color rgb="FF010202"/>
      </bottom>
      <diagonal/>
    </border>
    <border>
      <left style="thin">
        <color indexed="64"/>
      </left>
      <right/>
      <top style="thin">
        <color rgb="FF010202"/>
      </top>
      <bottom/>
      <diagonal/>
    </border>
    <border>
      <left/>
      <right/>
      <top style="thin">
        <color rgb="FF010202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54"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165" fontId="5" fillId="0" borderId="0" xfId="1" applyNumberFormat="1" applyFont="1" applyFill="1" applyBorder="1" applyAlignment="1">
      <alignment horizontal="center" vertical="top"/>
    </xf>
    <xf numFmtId="0" fontId="4" fillId="0" borderId="2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164" fontId="3" fillId="0" borderId="22" xfId="0" applyNumberFormat="1" applyFont="1" applyBorder="1" applyAlignment="1">
      <alignment horizontal="center" vertical="top" wrapText="1"/>
    </xf>
    <xf numFmtId="164" fontId="3" fillId="0" borderId="23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26" xfId="0" applyFont="1" applyBorder="1" applyAlignment="1">
      <alignment horizontal="left" vertical="top" wrapText="1" indent="5"/>
    </xf>
    <xf numFmtId="0" fontId="4" fillId="0" borderId="3" xfId="0" applyFont="1" applyBorder="1" applyAlignment="1">
      <alignment horizontal="left" vertical="top" wrapText="1"/>
    </xf>
    <xf numFmtId="164" fontId="3" fillId="0" borderId="33" xfId="0" applyNumberFormat="1" applyFont="1" applyBorder="1" applyAlignment="1">
      <alignment horizontal="center" vertical="top" wrapText="1"/>
    </xf>
    <xf numFmtId="165" fontId="7" fillId="0" borderId="34" xfId="1" applyNumberFormat="1" applyFont="1" applyFill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165" fontId="7" fillId="0" borderId="13" xfId="1" applyNumberFormat="1" applyFont="1" applyFill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3" fontId="3" fillId="5" borderId="16" xfId="0" applyNumberFormat="1" applyFont="1" applyFill="1" applyBorder="1" applyAlignment="1">
      <alignment horizontal="right" vertical="top" wrapText="1"/>
    </xf>
    <xf numFmtId="3" fontId="3" fillId="6" borderId="16" xfId="0" applyNumberFormat="1" applyFont="1" applyFill="1" applyBorder="1" applyAlignment="1">
      <alignment horizontal="right" vertical="top" wrapText="1"/>
    </xf>
    <xf numFmtId="165" fontId="5" fillId="0" borderId="16" xfId="1" applyNumberFormat="1" applyFont="1" applyFill="1" applyBorder="1" applyAlignment="1">
      <alignment horizontal="right" vertical="top"/>
    </xf>
    <xf numFmtId="0" fontId="5" fillId="0" borderId="16" xfId="0" applyFont="1" applyBorder="1" applyAlignment="1">
      <alignment horizontal="right" vertical="top"/>
    </xf>
    <xf numFmtId="3" fontId="3" fillId="0" borderId="16" xfId="0" applyNumberFormat="1" applyFont="1" applyBorder="1" applyAlignment="1">
      <alignment horizontal="right" vertical="top" wrapText="1"/>
    </xf>
    <xf numFmtId="3" fontId="3" fillId="5" borderId="13" xfId="0" applyNumberFormat="1" applyFont="1" applyFill="1" applyBorder="1" applyAlignment="1">
      <alignment horizontal="right" vertical="top" wrapText="1"/>
    </xf>
    <xf numFmtId="3" fontId="3" fillId="6" borderId="13" xfId="0" applyNumberFormat="1" applyFont="1" applyFill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3" fontId="3" fillId="5" borderId="31" xfId="0" applyNumberFormat="1" applyFont="1" applyFill="1" applyBorder="1" applyAlignment="1">
      <alignment horizontal="right" vertical="top" wrapText="1"/>
    </xf>
    <xf numFmtId="3" fontId="3" fillId="6" borderId="31" xfId="0" applyNumberFormat="1" applyFont="1" applyFill="1" applyBorder="1" applyAlignment="1">
      <alignment horizontal="right" vertical="top" wrapText="1"/>
    </xf>
    <xf numFmtId="165" fontId="5" fillId="0" borderId="31" xfId="1" applyNumberFormat="1" applyFont="1" applyFill="1" applyBorder="1" applyAlignment="1">
      <alignment horizontal="right" vertical="top"/>
    </xf>
    <xf numFmtId="0" fontId="5" fillId="0" borderId="31" xfId="0" applyFont="1" applyBorder="1" applyAlignment="1">
      <alignment horizontal="right" vertical="top"/>
    </xf>
    <xf numFmtId="3" fontId="5" fillId="5" borderId="11" xfId="0" applyNumberFormat="1" applyFont="1" applyFill="1" applyBorder="1" applyAlignment="1">
      <alignment horizontal="right" vertical="top" wrapText="1"/>
    </xf>
    <xf numFmtId="165" fontId="5" fillId="0" borderId="0" xfId="1" applyNumberFormat="1" applyFont="1" applyFill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3" fontId="5" fillId="6" borderId="14" xfId="0" applyNumberFormat="1" applyFont="1" applyFill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 indent="5"/>
    </xf>
    <xf numFmtId="0" fontId="4" fillId="0" borderId="37" xfId="0" applyFont="1" applyBorder="1" applyAlignment="1">
      <alignment horizontal="left" vertical="top" wrapText="1" indent="5"/>
    </xf>
    <xf numFmtId="0" fontId="7" fillId="5" borderId="13" xfId="0" applyFont="1" applyFill="1" applyBorder="1" applyAlignment="1">
      <alignment horizontal="center" vertical="center" wrapText="1"/>
    </xf>
    <xf numFmtId="0" fontId="0" fillId="0" borderId="0" xfId="0"/>
    <xf numFmtId="164" fontId="3" fillId="0" borderId="21" xfId="0" applyNumberFormat="1" applyFont="1" applyBorder="1" applyAlignment="1" applyProtection="1">
      <alignment horizontal="center" vertical="top" wrapText="1"/>
      <protection locked="0"/>
    </xf>
    <xf numFmtId="164" fontId="3" fillId="0" borderId="2" xfId="0" applyNumberFormat="1" applyFont="1" applyBorder="1" applyAlignment="1" applyProtection="1">
      <alignment horizontal="center" vertical="top" wrapText="1"/>
      <protection locked="0"/>
    </xf>
    <xf numFmtId="164" fontId="3" fillId="0" borderId="3" xfId="0" applyNumberFormat="1" applyFont="1" applyBorder="1" applyAlignment="1" applyProtection="1">
      <alignment horizontal="center" vertical="top" wrapText="1"/>
      <protection locked="0"/>
    </xf>
    <xf numFmtId="3" fontId="3" fillId="5" borderId="16" xfId="0" applyNumberFormat="1" applyFont="1" applyFill="1" applyBorder="1" applyAlignment="1" applyProtection="1">
      <alignment horizontal="right" vertical="top" wrapText="1"/>
      <protection locked="0"/>
    </xf>
    <xf numFmtId="3" fontId="3" fillId="6" borderId="16" xfId="0" applyNumberFormat="1" applyFont="1" applyFill="1" applyBorder="1" applyAlignment="1" applyProtection="1">
      <alignment horizontal="right" vertical="top" wrapText="1"/>
      <protection locked="0"/>
    </xf>
    <xf numFmtId="165" fontId="5" fillId="0" borderId="16" xfId="1" applyNumberFormat="1" applyFont="1" applyFill="1" applyBorder="1" applyAlignment="1" applyProtection="1">
      <alignment horizontal="right" vertical="top"/>
      <protection locked="0"/>
    </xf>
    <xf numFmtId="0" fontId="5" fillId="0" borderId="16" xfId="0" applyFont="1" applyBorder="1" applyAlignment="1" applyProtection="1">
      <alignment horizontal="right" vertical="top"/>
      <protection locked="0"/>
    </xf>
    <xf numFmtId="10" fontId="5" fillId="0" borderId="16" xfId="2" applyNumberFormat="1" applyFont="1" applyFill="1" applyBorder="1" applyAlignment="1" applyProtection="1">
      <alignment horizontal="right" vertical="top" wrapText="1"/>
      <protection locked="0"/>
    </xf>
    <xf numFmtId="14" fontId="5" fillId="0" borderId="16" xfId="0" applyNumberFormat="1" applyFont="1" applyBorder="1" applyAlignment="1" applyProtection="1">
      <alignment horizontal="right" vertical="top"/>
      <protection locked="0"/>
    </xf>
    <xf numFmtId="10" fontId="5" fillId="0" borderId="16" xfId="2" applyNumberFormat="1" applyFont="1" applyFill="1" applyBorder="1" applyAlignment="1" applyProtection="1">
      <alignment horizontal="right" vertical="top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9" fontId="5" fillId="0" borderId="16" xfId="2" applyFont="1" applyFill="1" applyBorder="1" applyAlignment="1" applyProtection="1">
      <alignment horizontal="right" vertical="top" wrapText="1"/>
      <protection locked="0"/>
    </xf>
    <xf numFmtId="9" fontId="5" fillId="0" borderId="16" xfId="2" applyFont="1" applyFill="1" applyBorder="1" applyAlignment="1" applyProtection="1">
      <alignment horizontal="right" vertical="top"/>
      <protection locked="0"/>
    </xf>
    <xf numFmtId="3" fontId="3" fillId="0" borderId="16" xfId="0" applyNumberFormat="1" applyFont="1" applyBorder="1" applyAlignment="1" applyProtection="1">
      <alignment horizontal="right" vertical="top" wrapText="1"/>
      <protection locked="0"/>
    </xf>
    <xf numFmtId="0" fontId="4" fillId="0" borderId="11" xfId="0" applyFont="1" applyBorder="1" applyAlignment="1" applyProtection="1">
      <alignment horizontal="left" vertical="top" wrapText="1" indent="5"/>
      <protection locked="0"/>
    </xf>
    <xf numFmtId="3" fontId="5" fillId="5" borderId="11" xfId="0" applyNumberFormat="1" applyFont="1" applyFill="1" applyBorder="1" applyAlignment="1" applyProtection="1">
      <alignment horizontal="center" vertical="top" wrapText="1"/>
      <protection locked="0"/>
    </xf>
    <xf numFmtId="3" fontId="5" fillId="6" borderId="14" xfId="0" applyNumberFormat="1" applyFont="1" applyFill="1" applyBorder="1" applyAlignment="1" applyProtection="1">
      <alignment horizontal="center" vertical="top" wrapText="1"/>
      <protection locked="0"/>
    </xf>
    <xf numFmtId="3" fontId="3" fillId="5" borderId="28" xfId="0" applyNumberFormat="1" applyFont="1" applyFill="1" applyBorder="1" applyAlignment="1" applyProtection="1">
      <alignment horizontal="right" vertical="top" wrapText="1"/>
      <protection locked="0"/>
    </xf>
    <xf numFmtId="3" fontId="3" fillId="6" borderId="28" xfId="0" applyNumberFormat="1" applyFont="1" applyFill="1" applyBorder="1" applyAlignment="1" applyProtection="1">
      <alignment horizontal="right" vertical="top" wrapText="1"/>
      <protection locked="0"/>
    </xf>
    <xf numFmtId="0" fontId="7" fillId="6" borderId="13" xfId="0" applyFont="1" applyFill="1" applyBorder="1" applyAlignment="1">
      <alignment horizontal="center" vertical="center" wrapText="1"/>
    </xf>
    <xf numFmtId="0" fontId="3" fillId="0" borderId="37" xfId="0" applyFont="1" applyBorder="1" applyAlignment="1" applyProtection="1">
      <alignment horizontal="left" vertical="top" wrapText="1"/>
      <protection locked="0"/>
    </xf>
    <xf numFmtId="0" fontId="5" fillId="3" borderId="8" xfId="0" applyFont="1" applyFill="1" applyBorder="1" applyAlignment="1">
      <alignment vertical="top" wrapText="1"/>
    </xf>
    <xf numFmtId="0" fontId="0" fillId="0" borderId="3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0" xfId="0"/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 indent="3"/>
      <protection locked="0"/>
    </xf>
    <xf numFmtId="0" fontId="4" fillId="0" borderId="4" xfId="0" applyFont="1" applyBorder="1" applyAlignment="1" applyProtection="1">
      <alignment horizontal="left" vertical="top" wrapText="1" indent="3"/>
      <protection locked="0"/>
    </xf>
    <xf numFmtId="0" fontId="4" fillId="0" borderId="11" xfId="0" applyFont="1" applyBorder="1" applyAlignment="1" applyProtection="1">
      <alignment horizontal="left" vertical="top" wrapText="1" indent="3"/>
      <protection locked="0"/>
    </xf>
    <xf numFmtId="0" fontId="1" fillId="0" borderId="3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 indent="3"/>
    </xf>
    <xf numFmtId="0" fontId="4" fillId="0" borderId="20" xfId="0" applyFont="1" applyBorder="1" applyAlignment="1">
      <alignment horizontal="left" vertical="top" wrapText="1" indent="3"/>
    </xf>
    <xf numFmtId="0" fontId="3" fillId="0" borderId="4" xfId="0" applyFont="1" applyBorder="1" applyAlignment="1" applyProtection="1">
      <alignment horizontal="left" vertical="top" wrapText="1" indent="3"/>
      <protection locked="0"/>
    </xf>
    <xf numFmtId="0" fontId="6" fillId="0" borderId="11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left" vertical="top" wrapText="1" indent="10"/>
    </xf>
    <xf numFmtId="0" fontId="3" fillId="0" borderId="4" xfId="0" applyFont="1" applyBorder="1" applyAlignment="1">
      <alignment horizontal="left" vertical="top" wrapText="1" indent="10"/>
    </xf>
    <xf numFmtId="0" fontId="4" fillId="0" borderId="4" xfId="0" applyFont="1" applyBorder="1" applyAlignment="1">
      <alignment horizontal="left" vertical="top" wrapText="1" indent="10"/>
    </xf>
    <xf numFmtId="0" fontId="4" fillId="0" borderId="11" xfId="0" applyFont="1" applyBorder="1" applyAlignment="1">
      <alignment horizontal="left" vertical="top" wrapText="1" indent="3"/>
    </xf>
    <xf numFmtId="0" fontId="4" fillId="0" borderId="4" xfId="0" applyFont="1" applyBorder="1" applyAlignment="1">
      <alignment horizontal="left" vertical="top" wrapText="1" indent="3"/>
    </xf>
    <xf numFmtId="0" fontId="4" fillId="0" borderId="10" xfId="0" applyFont="1" applyBorder="1" applyAlignment="1">
      <alignment horizontal="left" vertical="top" wrapText="1" indent="7"/>
    </xf>
    <xf numFmtId="0" fontId="4" fillId="0" borderId="1" xfId="0" applyFont="1" applyBorder="1" applyAlignment="1">
      <alignment horizontal="left" vertical="top" wrapText="1" indent="7"/>
    </xf>
    <xf numFmtId="0" fontId="4" fillId="0" borderId="2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 indent="7"/>
    </xf>
    <xf numFmtId="0" fontId="4" fillId="0" borderId="4" xfId="0" applyFont="1" applyBorder="1" applyAlignment="1">
      <alignment horizontal="left" vertical="top" wrapText="1" indent="7"/>
    </xf>
    <xf numFmtId="0" fontId="6" fillId="0" borderId="1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 indent="2"/>
    </xf>
    <xf numFmtId="0" fontId="4" fillId="0" borderId="4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 indent="3"/>
    </xf>
    <xf numFmtId="0" fontId="3" fillId="0" borderId="4" xfId="0" applyFont="1" applyBorder="1" applyAlignment="1">
      <alignment horizontal="left" vertical="top" wrapText="1" indent="3"/>
    </xf>
    <xf numFmtId="0" fontId="6" fillId="0" borderId="37" xfId="0" applyFont="1" applyBorder="1" applyAlignment="1">
      <alignment horizontal="left" vertical="top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5" fillId="2" borderId="27" xfId="0" applyFont="1" applyFill="1" applyBorder="1" applyAlignment="1">
      <alignment horizontal="right" vertical="top" wrapText="1"/>
    </xf>
    <xf numFmtId="0" fontId="5" fillId="2" borderId="28" xfId="0" applyFont="1" applyFill="1" applyBorder="1" applyAlignment="1">
      <alignment horizontal="right" vertical="top" wrapText="1"/>
    </xf>
    <xf numFmtId="165" fontId="5" fillId="4" borderId="29" xfId="1" applyNumberFormat="1" applyFont="1" applyFill="1" applyBorder="1" applyAlignment="1">
      <alignment horizontal="right" vertical="top" wrapText="1"/>
    </xf>
    <xf numFmtId="165" fontId="5" fillId="4" borderId="30" xfId="1" applyNumberFormat="1" applyFont="1" applyFill="1" applyBorder="1" applyAlignment="1">
      <alignment horizontal="right" vertical="top" wrapText="1"/>
    </xf>
    <xf numFmtId="165" fontId="5" fillId="4" borderId="25" xfId="1" applyNumberFormat="1" applyFont="1" applyFill="1" applyBorder="1" applyAlignment="1">
      <alignment horizontal="right" vertical="top" wrapText="1"/>
    </xf>
    <xf numFmtId="0" fontId="5" fillId="3" borderId="35" xfId="0" applyFont="1" applyFill="1" applyBorder="1" applyAlignment="1">
      <alignment horizontal="center" vertical="top" wrapText="1"/>
    </xf>
    <xf numFmtId="0" fontId="5" fillId="3" borderId="34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4" borderId="24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center" vertical="top" wrapText="1"/>
    </xf>
    <xf numFmtId="0" fontId="5" fillId="4" borderId="18" xfId="0" applyFont="1" applyFill="1" applyBorder="1" applyAlignment="1">
      <alignment horizontal="center" vertical="top" wrapText="1"/>
    </xf>
    <xf numFmtId="0" fontId="1" fillId="0" borderId="32" xfId="0" applyFont="1" applyBorder="1" applyAlignment="1">
      <alignment horizontal="left" vertical="top" wrapText="1"/>
    </xf>
    <xf numFmtId="15" fontId="13" fillId="5" borderId="16" xfId="0" applyNumberFormat="1" applyFont="1" applyFill="1" applyBorder="1" applyAlignment="1">
      <alignment horizontal="center" vertical="top" wrapText="1"/>
    </xf>
    <xf numFmtId="15" fontId="12" fillId="6" borderId="13" xfId="0" applyNumberFormat="1" applyFont="1" applyFill="1" applyBorder="1" applyAlignment="1">
      <alignment horizontal="center" vertical="top"/>
    </xf>
    <xf numFmtId="0" fontId="4" fillId="0" borderId="29" xfId="0" applyFont="1" applyBorder="1" applyAlignment="1">
      <alignment vertical="top" wrapText="1"/>
    </xf>
    <xf numFmtId="9" fontId="4" fillId="0" borderId="30" xfId="2" applyFont="1" applyBorder="1" applyAlignment="1">
      <alignment vertical="top" wrapText="1"/>
    </xf>
    <xf numFmtId="0" fontId="5" fillId="0" borderId="30" xfId="0" applyFont="1" applyBorder="1" applyAlignment="1">
      <alignment horizontal="left" vertical="top"/>
    </xf>
    <xf numFmtId="0" fontId="5" fillId="0" borderId="16" xfId="3" applyNumberFormat="1" applyFont="1" applyFill="1" applyBorder="1" applyAlignment="1">
      <alignment horizontal="right" vertical="top" wrapText="1"/>
    </xf>
    <xf numFmtId="0" fontId="5" fillId="0" borderId="16" xfId="1" applyNumberFormat="1" applyFont="1" applyFill="1" applyBorder="1" applyAlignment="1">
      <alignment horizontal="right" vertical="top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3" fillId="0" borderId="16" xfId="1" applyNumberFormat="1" applyFont="1" applyFill="1" applyBorder="1" applyAlignment="1" applyProtection="1">
      <alignment horizontal="right" vertical="top" wrapText="1"/>
      <protection locked="0"/>
    </xf>
    <xf numFmtId="0" fontId="5" fillId="0" borderId="16" xfId="1" applyNumberFormat="1" applyFont="1" applyFill="1" applyBorder="1" applyAlignment="1" applyProtection="1">
      <alignment horizontal="right" vertical="top" wrapText="1"/>
      <protection locked="0"/>
    </xf>
    <xf numFmtId="0" fontId="3" fillId="0" borderId="31" xfId="1" applyNumberFormat="1" applyFont="1" applyFill="1" applyBorder="1" applyAlignment="1">
      <alignment horizontal="right" vertical="top" wrapText="1"/>
    </xf>
    <xf numFmtId="0" fontId="3" fillId="0" borderId="16" xfId="1" applyNumberFormat="1" applyFont="1" applyFill="1" applyBorder="1" applyAlignment="1">
      <alignment horizontal="right" vertical="top" wrapText="1"/>
    </xf>
    <xf numFmtId="0" fontId="5" fillId="0" borderId="0" xfId="0" applyNumberFormat="1" applyFont="1" applyAlignment="1">
      <alignment horizontal="center" vertical="top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6" fillId="7" borderId="30" xfId="0" applyFont="1" applyFill="1" applyBorder="1" applyAlignment="1">
      <alignment horizontal="right" vertical="top" wrapText="1"/>
    </xf>
    <xf numFmtId="0" fontId="3" fillId="6" borderId="16" xfId="0" applyNumberFormat="1" applyFont="1" applyFill="1" applyBorder="1" applyAlignment="1" applyProtection="1">
      <alignment horizontal="right" vertical="top" wrapText="1"/>
      <protection locked="0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outer, Megan" id="{CC93CE3F-A570-479E-84C8-02DEFD161D36}" userId="S::megan.souter@scra.org::faa7396e-4fcc-499c-9462-708cfbc9036b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" dT="2023-10-26T14:22:38.26" personId="{CC93CE3F-A570-479E-84C8-02DEFD161D36}" id="{0AFDADAF-DB95-45D7-BE95-E5B068B26FA5}">
    <text>Please enter the year of budget revision</text>
  </threadedComment>
  <threadedComment ref="B3" dT="2023-10-26T14:26:21.31" personId="{CC93CE3F-A570-479E-84C8-02DEFD161D36}" id="{72C68F84-A50F-4778-8267-549AB732512A}">
    <text>Date of Request</text>
  </threadedComment>
  <threadedComment ref="H5" dT="2023-10-26T14:20:55.07" personId="{CC93CE3F-A570-479E-84C8-02DEFD161D36}" id="{45806A1E-C7D0-41FA-99DF-49EA21FE2047}">
    <text xml:space="preserve">Please use the most recently approved budget for the FY in which you are requesting the revision. </text>
  </threadedComment>
  <threadedComment ref="I5" dT="2023-10-26T14:21:57.22" personId="{CC93CE3F-A570-479E-84C8-02DEFD161D36}" id="{FB166E40-6B8E-4B2F-ADB8-21D4FCC23C1C}">
    <text>This column is for the budget you are requesting approval.</text>
  </threadedComment>
  <threadedComment ref="F47" dT="2023-10-26T14:43:55.61" personId="{CC93CE3F-A570-479E-84C8-02DEFD161D36}" id="{D451A794-40E2-4053-BD56-11963DDD6038}">
    <text>Please update cell with your Indirect Rate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0"/>
  <sheetViews>
    <sheetView showGridLines="0" tabSelected="1" topLeftCell="A22" zoomScale="140" zoomScaleNormal="140" workbookViewId="0">
      <selection activeCell="I39" sqref="I39"/>
    </sheetView>
  </sheetViews>
  <sheetFormatPr defaultColWidth="9.296875" defaultRowHeight="12.5" x14ac:dyDescent="0.3"/>
  <cols>
    <col min="1" max="1" width="43.69921875" style="1" customWidth="1"/>
    <col min="2" max="2" width="11.69921875" style="1" customWidth="1"/>
    <col min="3" max="3" width="12" style="1" customWidth="1"/>
    <col min="4" max="4" width="13.296875" style="1" customWidth="1"/>
    <col min="5" max="5" width="5.796875" style="1" customWidth="1"/>
    <col min="6" max="6" width="8" style="1" customWidth="1"/>
    <col min="7" max="7" width="6.796875" style="1" customWidth="1"/>
    <col min="8" max="8" width="15.3984375" style="2" customWidth="1"/>
    <col min="9" max="9" width="14.19921875" style="2" customWidth="1"/>
    <col min="10" max="11" width="9.296875" style="3" hidden="1" customWidth="1"/>
    <col min="12" max="12" width="5.296875" style="2" hidden="1" customWidth="1"/>
    <col min="13" max="13" width="10.296875" style="2" hidden="1" customWidth="1"/>
    <col min="14" max="14" width="7.19921875" style="2" hidden="1" customWidth="1"/>
    <col min="15" max="15" width="0.59765625" style="2" hidden="1" customWidth="1"/>
    <col min="16" max="16" width="1.19921875" style="2" customWidth="1"/>
    <col min="17" max="17" width="13.19921875" style="150" customWidth="1"/>
    <col min="18" max="16384" width="9.296875" style="1"/>
  </cols>
  <sheetData>
    <row r="1" spans="1:17" ht="30.75" customHeight="1" x14ac:dyDescent="0.3">
      <c r="A1" s="71" t="s">
        <v>51</v>
      </c>
      <c r="B1" s="72"/>
      <c r="C1" s="72"/>
      <c r="D1" s="72"/>
      <c r="E1" s="73"/>
      <c r="F1" s="116" t="s">
        <v>57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8"/>
    </row>
    <row r="2" spans="1:17" ht="27" customHeight="1" x14ac:dyDescent="0.3">
      <c r="A2" s="74" t="s">
        <v>52</v>
      </c>
      <c r="B2" s="75"/>
      <c r="C2" s="75"/>
      <c r="D2" s="76"/>
      <c r="E2" s="70"/>
      <c r="F2" s="119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1"/>
    </row>
    <row r="3" spans="1:17" ht="27" customHeight="1" x14ac:dyDescent="0.3">
      <c r="A3" s="57" t="s">
        <v>61</v>
      </c>
      <c r="B3" s="68" t="s">
        <v>56</v>
      </c>
      <c r="C3" s="68"/>
      <c r="D3" s="68"/>
      <c r="E3" s="151"/>
      <c r="F3" s="119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</row>
    <row r="4" spans="1:17" ht="31.5" customHeight="1" x14ac:dyDescent="0.3">
      <c r="A4" s="67" t="s">
        <v>53</v>
      </c>
      <c r="B4" s="68"/>
      <c r="C4" s="68"/>
      <c r="D4" s="69"/>
      <c r="E4" s="70"/>
      <c r="F4" s="119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1"/>
    </row>
    <row r="5" spans="1:17" ht="51" customHeight="1" x14ac:dyDescent="0.3">
      <c r="A5" s="80" t="s">
        <v>44</v>
      </c>
      <c r="B5" s="81"/>
      <c r="C5" s="81"/>
      <c r="D5" s="82"/>
      <c r="E5" s="85" t="s">
        <v>19</v>
      </c>
      <c r="F5" s="86"/>
      <c r="G5" s="86"/>
      <c r="H5" s="35" t="s">
        <v>54</v>
      </c>
      <c r="I5" s="56" t="s">
        <v>55</v>
      </c>
      <c r="J5" s="13"/>
      <c r="K5" s="13"/>
      <c r="L5" s="14"/>
      <c r="M5" s="14"/>
      <c r="N5" s="14"/>
      <c r="O5" s="14"/>
      <c r="P5" s="14"/>
      <c r="Q5" s="144" t="s">
        <v>46</v>
      </c>
    </row>
    <row r="6" spans="1:17" ht="15.5" customHeight="1" x14ac:dyDescent="0.3">
      <c r="A6" s="83"/>
      <c r="B6" s="84"/>
      <c r="C6" s="84"/>
      <c r="D6" s="84"/>
      <c r="E6" s="4" t="s">
        <v>20</v>
      </c>
      <c r="F6" s="5" t="s">
        <v>21</v>
      </c>
      <c r="G6" s="11" t="s">
        <v>22</v>
      </c>
      <c r="H6" s="137" t="s">
        <v>59</v>
      </c>
      <c r="I6" s="138" t="s">
        <v>59</v>
      </c>
      <c r="J6" s="15" t="s">
        <v>0</v>
      </c>
      <c r="K6" s="15" t="s">
        <v>1</v>
      </c>
      <c r="L6" s="16"/>
      <c r="M6" s="16" t="s">
        <v>2</v>
      </c>
      <c r="N6" s="16" t="s">
        <v>43</v>
      </c>
      <c r="O6" s="16"/>
      <c r="P6" s="16"/>
      <c r="Q6" s="145"/>
    </row>
    <row r="7" spans="1:17" ht="12.65" customHeight="1" x14ac:dyDescent="0.3">
      <c r="A7" s="79">
        <v>1</v>
      </c>
      <c r="B7" s="78"/>
      <c r="C7" s="78"/>
      <c r="D7" s="78"/>
      <c r="E7" s="37"/>
      <c r="F7" s="38"/>
      <c r="G7" s="39"/>
      <c r="H7" s="40"/>
      <c r="I7" s="41"/>
      <c r="J7" s="42">
        <f>(L7*163549)*(N7/12)</f>
        <v>30529.146666666667</v>
      </c>
      <c r="K7" s="42">
        <f>J7*0.367</f>
        <v>11204.196826666666</v>
      </c>
      <c r="L7" s="44">
        <v>0.16</v>
      </c>
      <c r="M7" s="45">
        <v>43282</v>
      </c>
      <c r="N7" s="43">
        <v>14</v>
      </c>
      <c r="O7" s="46">
        <f>E7/12</f>
        <v>0</v>
      </c>
      <c r="P7" s="43"/>
      <c r="Q7" s="146">
        <f>I7-H7</f>
        <v>0</v>
      </c>
    </row>
    <row r="8" spans="1:17" x14ac:dyDescent="0.3">
      <c r="A8" s="77">
        <v>2</v>
      </c>
      <c r="B8" s="78"/>
      <c r="C8" s="78"/>
      <c r="D8" s="78"/>
      <c r="E8" s="37"/>
      <c r="F8" s="38"/>
      <c r="G8" s="39"/>
      <c r="H8" s="40"/>
      <c r="I8" s="41"/>
      <c r="J8" s="42">
        <f>(110000*L8)*(N8/12)</f>
        <v>4830.8333333333339</v>
      </c>
      <c r="K8" s="42">
        <f t="shared" ref="K8:K10" si="0">J8*0.367</f>
        <v>1772.9158333333335</v>
      </c>
      <c r="L8" s="44">
        <v>5.2699999999999997E-2</v>
      </c>
      <c r="M8" s="45">
        <v>43405</v>
      </c>
      <c r="N8" s="43">
        <v>10</v>
      </c>
      <c r="O8" s="46">
        <f>E8/12</f>
        <v>0</v>
      </c>
      <c r="P8" s="43"/>
      <c r="Q8" s="146">
        <f>I8-H8</f>
        <v>0</v>
      </c>
    </row>
    <row r="9" spans="1:17" x14ac:dyDescent="0.3">
      <c r="A9" s="79">
        <v>3</v>
      </c>
      <c r="B9" s="78"/>
      <c r="C9" s="78"/>
      <c r="D9" s="78"/>
      <c r="E9" s="37"/>
      <c r="F9" s="38"/>
      <c r="G9" s="39"/>
      <c r="H9" s="40"/>
      <c r="I9" s="41"/>
      <c r="J9" s="42">
        <f>(306800*L9)*(N9/12)</f>
        <v>6877.4333333333334</v>
      </c>
      <c r="K9" s="42">
        <f t="shared" si="0"/>
        <v>2524.0180333333333</v>
      </c>
      <c r="L9" s="44">
        <v>2.69E-2</v>
      </c>
      <c r="M9" s="45">
        <v>43405</v>
      </c>
      <c r="N9" s="43">
        <v>10</v>
      </c>
      <c r="O9" s="46">
        <f>E9/12</f>
        <v>0</v>
      </c>
      <c r="P9" s="43"/>
      <c r="Q9" s="146">
        <f t="shared" ref="Q9:Q43" si="1">I9-H9</f>
        <v>0</v>
      </c>
    </row>
    <row r="10" spans="1:17" x14ac:dyDescent="0.3">
      <c r="A10" s="79">
        <v>4</v>
      </c>
      <c r="B10" s="78"/>
      <c r="C10" s="78"/>
      <c r="D10" s="78"/>
      <c r="E10" s="37"/>
      <c r="F10" s="38"/>
      <c r="G10" s="39"/>
      <c r="H10" s="40"/>
      <c r="I10" s="41"/>
      <c r="J10" s="42">
        <f>(95000*L10)*(N10/12)</f>
        <v>34833.333333333336</v>
      </c>
      <c r="K10" s="42">
        <f t="shared" si="0"/>
        <v>12783.833333333334</v>
      </c>
      <c r="L10" s="44">
        <v>0.44</v>
      </c>
      <c r="M10" s="45">
        <v>43405</v>
      </c>
      <c r="N10" s="43">
        <v>10</v>
      </c>
      <c r="O10" s="46">
        <f>E10/12</f>
        <v>0</v>
      </c>
      <c r="P10" s="43"/>
      <c r="Q10" s="146">
        <f t="shared" si="1"/>
        <v>0</v>
      </c>
    </row>
    <row r="11" spans="1:17" x14ac:dyDescent="0.3">
      <c r="A11" s="79">
        <v>5</v>
      </c>
      <c r="B11" s="78"/>
      <c r="C11" s="78"/>
      <c r="D11" s="78"/>
      <c r="E11" s="47"/>
      <c r="F11" s="38"/>
      <c r="G11" s="39"/>
      <c r="H11" s="40"/>
      <c r="I11" s="41"/>
      <c r="J11" s="42"/>
      <c r="K11" s="42"/>
      <c r="L11" s="43"/>
      <c r="M11" s="43"/>
      <c r="N11" s="43"/>
      <c r="O11" s="43"/>
      <c r="P11" s="43"/>
      <c r="Q11" s="146">
        <f t="shared" si="1"/>
        <v>0</v>
      </c>
    </row>
    <row r="12" spans="1:17" x14ac:dyDescent="0.3">
      <c r="A12" s="77" t="s">
        <v>42</v>
      </c>
      <c r="B12" s="87"/>
      <c r="C12" s="87"/>
      <c r="D12" s="78"/>
      <c r="E12" s="37"/>
      <c r="F12" s="38"/>
      <c r="G12" s="39"/>
      <c r="H12" s="40"/>
      <c r="I12" s="41"/>
      <c r="J12" s="42"/>
      <c r="K12" s="42"/>
      <c r="L12" s="43"/>
      <c r="M12" s="43"/>
      <c r="N12" s="43"/>
      <c r="O12" s="43"/>
      <c r="P12" s="43"/>
      <c r="Q12" s="146">
        <f t="shared" si="1"/>
        <v>0</v>
      </c>
    </row>
    <row r="13" spans="1:17" x14ac:dyDescent="0.3">
      <c r="A13" s="79" t="s">
        <v>58</v>
      </c>
      <c r="B13" s="78"/>
      <c r="C13" s="78"/>
      <c r="D13" s="78"/>
      <c r="E13" s="6">
        <f>SUM(E7:E12)</f>
        <v>0</v>
      </c>
      <c r="F13" s="7">
        <f>SUM(F7:F12)</f>
        <v>0</v>
      </c>
      <c r="G13" s="12">
        <f>SUM(G7:G12)</f>
        <v>0</v>
      </c>
      <c r="H13" s="17">
        <f>SUM(H7:H12)</f>
        <v>0</v>
      </c>
      <c r="I13" s="18">
        <f>SUM(I7:I12)</f>
        <v>0</v>
      </c>
      <c r="J13" s="21">
        <f t="shared" ref="J13:P13" si="2">SUM(J7:J12)</f>
        <v>77070.746666666673</v>
      </c>
      <c r="K13" s="21">
        <f t="shared" si="2"/>
        <v>28284.964026666668</v>
      </c>
      <c r="L13" s="21">
        <f t="shared" si="2"/>
        <v>0.67959999999999998</v>
      </c>
      <c r="M13" s="21">
        <f t="shared" si="2"/>
        <v>173497</v>
      </c>
      <c r="N13" s="21">
        <f t="shared" si="2"/>
        <v>44</v>
      </c>
      <c r="O13" s="21">
        <f t="shared" si="2"/>
        <v>0</v>
      </c>
      <c r="P13" s="21">
        <f t="shared" si="2"/>
        <v>0</v>
      </c>
      <c r="Q13" s="143">
        <f t="shared" si="1"/>
        <v>0</v>
      </c>
    </row>
    <row r="14" spans="1:17" ht="13" x14ac:dyDescent="0.3">
      <c r="A14" s="88" t="s">
        <v>36</v>
      </c>
      <c r="B14" s="89"/>
      <c r="C14" s="89"/>
      <c r="D14" s="90"/>
      <c r="E14" s="130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2"/>
    </row>
    <row r="15" spans="1:17" x14ac:dyDescent="0.3">
      <c r="A15" s="79" t="s">
        <v>47</v>
      </c>
      <c r="B15" s="78"/>
      <c r="C15" s="78"/>
      <c r="D15" s="78"/>
      <c r="E15" s="38"/>
      <c r="F15" s="38">
        <v>0</v>
      </c>
      <c r="G15" s="39">
        <v>0</v>
      </c>
      <c r="H15" s="40"/>
      <c r="I15" s="41"/>
      <c r="J15" s="42">
        <v>12614.15</v>
      </c>
      <c r="K15" s="42">
        <v>4629.3900000000003</v>
      </c>
      <c r="L15" s="48">
        <v>0.85</v>
      </c>
      <c r="M15" s="43"/>
      <c r="N15" s="43">
        <v>3.5</v>
      </c>
      <c r="O15" s="43"/>
      <c r="P15" s="43"/>
      <c r="Q15" s="146">
        <f t="shared" si="1"/>
        <v>0</v>
      </c>
    </row>
    <row r="16" spans="1:17" x14ac:dyDescent="0.3">
      <c r="A16" s="79" t="s">
        <v>48</v>
      </c>
      <c r="B16" s="78"/>
      <c r="C16" s="78"/>
      <c r="D16" s="78"/>
      <c r="E16" s="38"/>
      <c r="F16" s="38">
        <v>0</v>
      </c>
      <c r="G16" s="39">
        <v>0</v>
      </c>
      <c r="H16" s="40"/>
      <c r="I16" s="41"/>
      <c r="J16" s="42"/>
      <c r="K16" s="42"/>
      <c r="L16" s="43"/>
      <c r="M16" s="43"/>
      <c r="N16" s="43"/>
      <c r="O16" s="43"/>
      <c r="P16" s="43"/>
      <c r="Q16" s="147">
        <f t="shared" si="1"/>
        <v>0</v>
      </c>
    </row>
    <row r="17" spans="1:17" x14ac:dyDescent="0.3">
      <c r="A17" s="79" t="s">
        <v>49</v>
      </c>
      <c r="B17" s="78"/>
      <c r="C17" s="78"/>
      <c r="D17" s="78"/>
      <c r="E17" s="78"/>
      <c r="F17" s="78"/>
      <c r="G17" s="78"/>
      <c r="H17" s="40"/>
      <c r="I17" s="41"/>
      <c r="J17" s="42">
        <f>((28000*L17)*(N17/12))</f>
        <v>16333.333333333334</v>
      </c>
      <c r="K17" s="42">
        <f>J17*0.081</f>
        <v>1323</v>
      </c>
      <c r="L17" s="48">
        <v>1</v>
      </c>
      <c r="M17" s="45">
        <v>43132</v>
      </c>
      <c r="N17" s="43">
        <v>7</v>
      </c>
      <c r="O17" s="43" t="s">
        <v>4</v>
      </c>
      <c r="P17" s="43"/>
      <c r="Q17" s="146">
        <f>I17-H17</f>
        <v>0</v>
      </c>
    </row>
    <row r="18" spans="1:17" x14ac:dyDescent="0.3">
      <c r="A18" s="79" t="s">
        <v>50</v>
      </c>
      <c r="B18" s="78"/>
      <c r="C18" s="78"/>
      <c r="D18" s="78"/>
      <c r="E18" s="78"/>
      <c r="F18" s="78"/>
      <c r="G18" s="78"/>
      <c r="H18" s="40"/>
      <c r="I18" s="41"/>
      <c r="J18" s="42">
        <f>9046.5+423</f>
        <v>9469.5</v>
      </c>
      <c r="K18" s="42">
        <v>767.03</v>
      </c>
      <c r="L18" s="48"/>
      <c r="M18" s="43"/>
      <c r="N18" s="43"/>
      <c r="O18" s="43" t="s">
        <v>3</v>
      </c>
      <c r="P18" s="43"/>
      <c r="Q18" s="147">
        <f t="shared" si="1"/>
        <v>0</v>
      </c>
    </row>
    <row r="19" spans="1:17" x14ac:dyDescent="0.3">
      <c r="A19" s="79" t="s">
        <v>23</v>
      </c>
      <c r="B19" s="78"/>
      <c r="C19" s="78"/>
      <c r="D19" s="78"/>
      <c r="E19" s="78"/>
      <c r="F19" s="78"/>
      <c r="G19" s="78"/>
      <c r="H19" s="40"/>
      <c r="I19" s="41"/>
      <c r="J19" s="42">
        <f>((28000*L19)*(N19/12))</f>
        <v>16333.333333333334</v>
      </c>
      <c r="K19" s="42">
        <f>J19*0.081</f>
        <v>1323</v>
      </c>
      <c r="L19" s="48">
        <v>1</v>
      </c>
      <c r="M19" s="45">
        <v>43132</v>
      </c>
      <c r="N19" s="43">
        <v>7</v>
      </c>
      <c r="O19" s="43" t="s">
        <v>5</v>
      </c>
      <c r="P19" s="43"/>
      <c r="Q19" s="147">
        <f t="shared" si="1"/>
        <v>0</v>
      </c>
    </row>
    <row r="20" spans="1:17" x14ac:dyDescent="0.3">
      <c r="A20" s="79" t="s">
        <v>24</v>
      </c>
      <c r="B20" s="78"/>
      <c r="C20" s="78"/>
      <c r="D20" s="78"/>
      <c r="E20" s="78"/>
      <c r="F20" s="78"/>
      <c r="G20" s="78"/>
      <c r="H20" s="40"/>
      <c r="I20" s="41"/>
      <c r="J20" s="42"/>
      <c r="K20" s="42"/>
      <c r="L20" s="49"/>
      <c r="M20" s="43"/>
      <c r="N20" s="43"/>
      <c r="O20" s="43"/>
      <c r="P20" s="43"/>
      <c r="Q20" s="147">
        <f t="shared" si="1"/>
        <v>0</v>
      </c>
    </row>
    <row r="21" spans="1:17" ht="12.75" customHeight="1" x14ac:dyDescent="0.3">
      <c r="A21" s="101" t="s">
        <v>25</v>
      </c>
      <c r="B21" s="102"/>
      <c r="C21" s="102"/>
      <c r="D21" s="102"/>
      <c r="E21" s="102"/>
      <c r="F21" s="102"/>
      <c r="G21" s="102"/>
      <c r="H21" s="17">
        <f>SUM(H13:H20)</f>
        <v>0</v>
      </c>
      <c r="I21" s="18">
        <f>SUM(I13:I20)</f>
        <v>0</v>
      </c>
      <c r="J21" s="21">
        <f t="shared" ref="J21:P21" si="3">SUM(J13:J20)</f>
        <v>131821.06333333332</v>
      </c>
      <c r="K21" s="21">
        <f t="shared" si="3"/>
        <v>36327.384026666667</v>
      </c>
      <c r="L21" s="21">
        <f t="shared" si="3"/>
        <v>3.5295999999999998</v>
      </c>
      <c r="M21" s="21">
        <f t="shared" si="3"/>
        <v>259761</v>
      </c>
      <c r="N21" s="21">
        <f t="shared" si="3"/>
        <v>61.5</v>
      </c>
      <c r="O21" s="21">
        <f t="shared" si="3"/>
        <v>0</v>
      </c>
      <c r="P21" s="21">
        <f t="shared" si="3"/>
        <v>0</v>
      </c>
      <c r="Q21" s="143">
        <f>I21-H21</f>
        <v>0</v>
      </c>
    </row>
    <row r="22" spans="1:17" ht="13" x14ac:dyDescent="0.3">
      <c r="A22" s="103" t="s">
        <v>37</v>
      </c>
      <c r="B22" s="104"/>
      <c r="C22" s="104"/>
      <c r="D22" s="104"/>
      <c r="E22" s="104"/>
      <c r="F22" s="104"/>
      <c r="G22" s="104"/>
      <c r="H22" s="40"/>
      <c r="I22" s="41"/>
      <c r="J22" s="50">
        <v>14569</v>
      </c>
      <c r="K22" s="50">
        <v>14570</v>
      </c>
      <c r="L22" s="50">
        <v>14571</v>
      </c>
      <c r="M22" s="50">
        <v>14572</v>
      </c>
      <c r="N22" s="50">
        <v>14573</v>
      </c>
      <c r="O22" s="50">
        <v>14574</v>
      </c>
      <c r="P22" s="50">
        <v>14575</v>
      </c>
      <c r="Q22" s="147">
        <f>I22-H22</f>
        <v>0</v>
      </c>
    </row>
    <row r="23" spans="1:17" x14ac:dyDescent="0.3">
      <c r="A23" s="105" t="s">
        <v>26</v>
      </c>
      <c r="B23" s="106"/>
      <c r="C23" s="106"/>
      <c r="D23" s="106"/>
      <c r="E23" s="106"/>
      <c r="F23" s="106"/>
      <c r="G23" s="106"/>
      <c r="H23" s="22">
        <f>SUM(H21:H22)</f>
        <v>0</v>
      </c>
      <c r="I23" s="23">
        <f>SUM(I21:I22)</f>
        <v>0</v>
      </c>
      <c r="J23" s="24">
        <f t="shared" ref="J23:Q23" si="4">SUM(J21:J22)</f>
        <v>146390.06333333332</v>
      </c>
      <c r="K23" s="24">
        <f t="shared" si="4"/>
        <v>50897.384026666667</v>
      </c>
      <c r="L23" s="24">
        <f t="shared" si="4"/>
        <v>14574.5296</v>
      </c>
      <c r="M23" s="24">
        <f t="shared" si="4"/>
        <v>274333</v>
      </c>
      <c r="N23" s="24">
        <f t="shared" si="4"/>
        <v>14634.5</v>
      </c>
      <c r="O23" s="24">
        <f t="shared" si="4"/>
        <v>14574</v>
      </c>
      <c r="P23" s="24">
        <f t="shared" si="4"/>
        <v>14575</v>
      </c>
      <c r="Q23" s="143">
        <f t="shared" si="4"/>
        <v>0</v>
      </c>
    </row>
    <row r="24" spans="1:17" ht="13" x14ac:dyDescent="0.3">
      <c r="A24" s="80" t="s">
        <v>15</v>
      </c>
      <c r="B24" s="81"/>
      <c r="C24" s="81"/>
      <c r="D24" s="81"/>
      <c r="E24" s="81"/>
      <c r="F24" s="81"/>
      <c r="G24" s="136"/>
      <c r="H24" s="58"/>
      <c r="I24" s="59"/>
      <c r="J24" s="59"/>
      <c r="K24" s="59"/>
      <c r="L24" s="59"/>
      <c r="M24" s="59"/>
      <c r="N24" s="59"/>
      <c r="O24" s="59"/>
      <c r="P24" s="59"/>
      <c r="Q24" s="60"/>
    </row>
    <row r="25" spans="1:17" ht="13" x14ac:dyDescent="0.3">
      <c r="A25" s="51"/>
      <c r="B25" s="40"/>
      <c r="C25" s="41"/>
      <c r="D25" s="36"/>
      <c r="E25" s="36"/>
      <c r="F25" s="66"/>
      <c r="G25" s="66"/>
      <c r="H25" s="61"/>
      <c r="I25" s="62"/>
      <c r="J25" s="62"/>
      <c r="K25" s="62"/>
      <c r="L25" s="62"/>
      <c r="M25" s="62"/>
      <c r="N25" s="62"/>
      <c r="O25" s="62"/>
      <c r="P25" s="62"/>
      <c r="Q25" s="63"/>
    </row>
    <row r="26" spans="1:17" ht="13" x14ac:dyDescent="0.3">
      <c r="A26" s="51"/>
      <c r="B26" s="40"/>
      <c r="C26" s="41"/>
      <c r="D26" s="36"/>
      <c r="E26" s="36"/>
      <c r="F26" s="66"/>
      <c r="G26" s="66"/>
      <c r="H26" s="61"/>
      <c r="I26" s="62"/>
      <c r="J26" s="62"/>
      <c r="K26" s="62"/>
      <c r="L26" s="62"/>
      <c r="M26" s="62"/>
      <c r="N26" s="62"/>
      <c r="O26" s="62"/>
      <c r="P26" s="62"/>
      <c r="Q26" s="63"/>
    </row>
    <row r="27" spans="1:17" ht="13" x14ac:dyDescent="0.3">
      <c r="A27" s="51"/>
      <c r="B27" s="40"/>
      <c r="C27" s="41"/>
      <c r="D27" s="36"/>
      <c r="E27" s="36"/>
      <c r="F27" s="66"/>
      <c r="G27" s="66"/>
      <c r="H27" s="64"/>
      <c r="I27" s="64"/>
      <c r="J27" s="64"/>
      <c r="K27" s="64"/>
      <c r="L27" s="64"/>
      <c r="M27" s="64"/>
      <c r="N27" s="64"/>
      <c r="O27" s="64"/>
      <c r="P27" s="64"/>
      <c r="Q27" s="65"/>
    </row>
    <row r="28" spans="1:17" x14ac:dyDescent="0.3">
      <c r="A28" s="96" t="s">
        <v>16</v>
      </c>
      <c r="B28" s="97"/>
      <c r="C28" s="97"/>
      <c r="D28" s="97"/>
      <c r="E28" s="97"/>
      <c r="F28" s="97"/>
      <c r="G28" s="97"/>
      <c r="H28" s="25">
        <f>SUM(B25:B27)</f>
        <v>0</v>
      </c>
      <c r="I28" s="26">
        <f>SUM(C25:C27)</f>
        <v>0</v>
      </c>
      <c r="J28" s="27"/>
      <c r="K28" s="27"/>
      <c r="L28" s="28"/>
      <c r="M28" s="28"/>
      <c r="N28" s="28"/>
      <c r="O28" s="28"/>
      <c r="P28" s="28"/>
      <c r="Q28" s="148">
        <f>I28-H28</f>
        <v>0</v>
      </c>
    </row>
    <row r="29" spans="1:17" x14ac:dyDescent="0.3">
      <c r="A29" s="107" t="s">
        <v>38</v>
      </c>
      <c r="B29" s="108"/>
      <c r="C29" s="108"/>
      <c r="D29" s="109"/>
      <c r="E29" s="109"/>
      <c r="F29" s="109"/>
      <c r="G29" s="109"/>
      <c r="H29" s="40"/>
      <c r="I29" s="41"/>
      <c r="J29" s="42"/>
      <c r="K29" s="42"/>
      <c r="L29" s="43"/>
      <c r="M29" s="43"/>
      <c r="N29" s="43"/>
      <c r="O29" s="43"/>
      <c r="P29" s="43"/>
      <c r="Q29" s="146">
        <f>I29-H29</f>
        <v>0</v>
      </c>
    </row>
    <row r="30" spans="1:17" x14ac:dyDescent="0.3">
      <c r="A30" s="91" t="s">
        <v>17</v>
      </c>
      <c r="B30" s="92"/>
      <c r="C30" s="92"/>
      <c r="D30" s="93"/>
      <c r="E30" s="93"/>
      <c r="F30" s="93"/>
      <c r="G30" s="93"/>
      <c r="H30" s="17"/>
      <c r="I30" s="18"/>
      <c r="J30" s="19"/>
      <c r="K30" s="19"/>
      <c r="L30" s="20"/>
      <c r="M30" s="20"/>
      <c r="N30" s="20"/>
      <c r="O30" s="20"/>
      <c r="P30" s="20"/>
      <c r="Q30" s="143">
        <f t="shared" si="1"/>
        <v>0</v>
      </c>
    </row>
    <row r="31" spans="1:17" ht="13" x14ac:dyDescent="0.3">
      <c r="A31" s="103" t="s">
        <v>13</v>
      </c>
      <c r="B31" s="82"/>
      <c r="C31" s="82"/>
      <c r="D31" s="82"/>
      <c r="E31" s="8"/>
      <c r="F31" s="8"/>
      <c r="G31" s="8"/>
      <c r="H31" s="133"/>
      <c r="I31" s="134"/>
      <c r="J31" s="134"/>
      <c r="K31" s="134"/>
      <c r="L31" s="134"/>
      <c r="M31" s="134"/>
      <c r="N31" s="134"/>
      <c r="O31" s="134"/>
      <c r="P31" s="134"/>
      <c r="Q31" s="135"/>
    </row>
    <row r="32" spans="1:17" x14ac:dyDescent="0.3">
      <c r="A32" s="33" t="s">
        <v>9</v>
      </c>
      <c r="B32" s="52"/>
      <c r="C32" s="53"/>
      <c r="E32" s="9"/>
      <c r="F32" s="9"/>
      <c r="G32" s="9"/>
      <c r="H32" s="133"/>
      <c r="I32" s="134"/>
      <c r="J32" s="134"/>
      <c r="K32" s="134"/>
      <c r="L32" s="134"/>
      <c r="M32" s="134"/>
      <c r="N32" s="134"/>
      <c r="O32" s="134"/>
      <c r="P32" s="134"/>
      <c r="Q32" s="135"/>
    </row>
    <row r="33" spans="1:17" x14ac:dyDescent="0.3">
      <c r="A33" s="33" t="s">
        <v>10</v>
      </c>
      <c r="B33" s="52"/>
      <c r="C33" s="53"/>
      <c r="E33" s="9"/>
      <c r="F33" s="9"/>
      <c r="G33" s="9"/>
      <c r="H33" s="133"/>
      <c r="I33" s="134"/>
      <c r="J33" s="134"/>
      <c r="K33" s="134"/>
      <c r="L33" s="134"/>
      <c r="M33" s="134"/>
      <c r="N33" s="134"/>
      <c r="O33" s="134"/>
      <c r="P33" s="134"/>
      <c r="Q33" s="135"/>
    </row>
    <row r="34" spans="1:17" x14ac:dyDescent="0.3">
      <c r="A34" s="33" t="s">
        <v>11</v>
      </c>
      <c r="B34" s="52"/>
      <c r="C34" s="53"/>
      <c r="E34" s="9"/>
      <c r="F34" s="9"/>
      <c r="G34" s="9"/>
      <c r="H34" s="133"/>
      <c r="I34" s="134"/>
      <c r="J34" s="134"/>
      <c r="K34" s="134"/>
      <c r="L34" s="134"/>
      <c r="M34" s="134"/>
      <c r="N34" s="134"/>
      <c r="O34" s="134"/>
      <c r="P34" s="134"/>
      <c r="Q34" s="135"/>
    </row>
    <row r="35" spans="1:17" x14ac:dyDescent="0.3">
      <c r="A35" s="34" t="s">
        <v>12</v>
      </c>
      <c r="B35" s="52"/>
      <c r="C35" s="53"/>
      <c r="E35" s="9"/>
      <c r="F35" s="9"/>
      <c r="G35" s="9"/>
      <c r="H35" s="133"/>
      <c r="I35" s="134"/>
      <c r="J35" s="134"/>
      <c r="K35" s="134"/>
      <c r="L35" s="134"/>
      <c r="M35" s="134"/>
      <c r="N35" s="134"/>
      <c r="O35" s="134"/>
      <c r="P35" s="134"/>
      <c r="Q35" s="135"/>
    </row>
    <row r="36" spans="1:17" ht="12.75" customHeight="1" x14ac:dyDescent="0.3">
      <c r="A36" s="10" t="s">
        <v>14</v>
      </c>
      <c r="B36" s="52"/>
      <c r="C36" s="53"/>
      <c r="D36" s="98" t="s">
        <v>18</v>
      </c>
      <c r="E36" s="99"/>
      <c r="F36" s="99"/>
      <c r="G36" s="100"/>
      <c r="H36" s="29">
        <f>SUM(B32:B35)</f>
        <v>0</v>
      </c>
      <c r="I36" s="32">
        <f>SUM(C32:C35)</f>
        <v>0</v>
      </c>
      <c r="J36" s="30"/>
      <c r="K36" s="30"/>
      <c r="L36" s="31"/>
      <c r="M36" s="31"/>
      <c r="N36" s="31"/>
      <c r="O36" s="31"/>
      <c r="P36" s="31"/>
      <c r="Q36" s="149">
        <f t="shared" si="1"/>
        <v>0</v>
      </c>
    </row>
    <row r="37" spans="1:17" ht="13" x14ac:dyDescent="0.3">
      <c r="A37" s="83" t="s">
        <v>39</v>
      </c>
      <c r="B37" s="84"/>
      <c r="C37" s="84"/>
      <c r="D37" s="84"/>
      <c r="E37" s="84"/>
      <c r="F37" s="84"/>
      <c r="G37" s="84"/>
      <c r="H37" s="127"/>
      <c r="I37" s="128"/>
      <c r="J37" s="128"/>
      <c r="K37" s="128"/>
      <c r="L37" s="128"/>
      <c r="M37" s="128"/>
      <c r="N37" s="128"/>
      <c r="O37" s="128"/>
      <c r="P37" s="128"/>
      <c r="Q37" s="129"/>
    </row>
    <row r="38" spans="1:17" x14ac:dyDescent="0.3">
      <c r="A38" s="94" t="s">
        <v>32</v>
      </c>
      <c r="B38" s="95"/>
      <c r="C38" s="95"/>
      <c r="D38" s="95"/>
      <c r="E38" s="95"/>
      <c r="F38" s="95"/>
      <c r="G38" s="95"/>
      <c r="H38" s="40"/>
      <c r="I38" s="41"/>
      <c r="J38" s="42" t="s">
        <v>7</v>
      </c>
      <c r="K38" s="42"/>
      <c r="L38" s="43"/>
      <c r="M38" s="43"/>
      <c r="N38" s="43"/>
      <c r="O38" s="43"/>
      <c r="P38" s="43"/>
      <c r="Q38" s="146">
        <f t="shared" si="1"/>
        <v>0</v>
      </c>
    </row>
    <row r="39" spans="1:17" x14ac:dyDescent="0.3">
      <c r="A39" s="94" t="s">
        <v>27</v>
      </c>
      <c r="B39" s="95"/>
      <c r="C39" s="95"/>
      <c r="D39" s="95"/>
      <c r="E39" s="95"/>
      <c r="F39" s="95"/>
      <c r="G39" s="95"/>
      <c r="H39" s="40"/>
      <c r="I39" s="153"/>
      <c r="J39" s="42"/>
      <c r="K39" s="42"/>
      <c r="L39" s="43"/>
      <c r="M39" s="43"/>
      <c r="N39" s="43"/>
      <c r="O39" s="43"/>
      <c r="P39" s="43"/>
      <c r="Q39" s="147">
        <f>I39-H39</f>
        <v>0</v>
      </c>
    </row>
    <row r="40" spans="1:17" x14ac:dyDescent="0.3">
      <c r="A40" s="113" t="s">
        <v>33</v>
      </c>
      <c r="B40" s="114"/>
      <c r="C40" s="114"/>
      <c r="D40" s="95"/>
      <c r="E40" s="95"/>
      <c r="F40" s="95"/>
      <c r="G40" s="95"/>
      <c r="H40" s="40"/>
      <c r="I40" s="153"/>
      <c r="J40" s="43" t="s">
        <v>6</v>
      </c>
      <c r="K40" s="42"/>
      <c r="L40" s="43"/>
      <c r="M40" s="43"/>
      <c r="N40" s="43"/>
      <c r="O40" s="43"/>
      <c r="P40" s="43"/>
      <c r="Q40" s="147">
        <f>I40-H40</f>
        <v>0</v>
      </c>
    </row>
    <row r="41" spans="1:17" x14ac:dyDescent="0.3">
      <c r="A41" s="113" t="s">
        <v>8</v>
      </c>
      <c r="B41" s="114"/>
      <c r="C41" s="114"/>
      <c r="D41" s="95"/>
      <c r="E41" s="95"/>
      <c r="F41" s="95"/>
      <c r="G41" s="95"/>
      <c r="H41" s="40"/>
      <c r="I41" s="153"/>
      <c r="J41" s="42"/>
      <c r="K41" s="42"/>
      <c r="L41" s="43"/>
      <c r="M41" s="43"/>
      <c r="N41" s="43"/>
      <c r="O41" s="43"/>
      <c r="P41" s="43"/>
      <c r="Q41" s="147">
        <f t="shared" ref="Q41:Q42" si="5">I41-H41</f>
        <v>0</v>
      </c>
    </row>
    <row r="42" spans="1:17" x14ac:dyDescent="0.3">
      <c r="A42" s="94" t="s">
        <v>28</v>
      </c>
      <c r="B42" s="95"/>
      <c r="C42" s="95"/>
      <c r="D42" s="95"/>
      <c r="E42" s="95"/>
      <c r="F42" s="95"/>
      <c r="G42" s="95"/>
      <c r="H42" s="40"/>
      <c r="I42" s="153"/>
      <c r="J42" s="42"/>
      <c r="K42" s="42"/>
      <c r="L42" s="43"/>
      <c r="M42" s="43"/>
      <c r="N42" s="43"/>
      <c r="O42" s="43"/>
      <c r="P42" s="43"/>
      <c r="Q42" s="147">
        <f t="shared" si="5"/>
        <v>0</v>
      </c>
    </row>
    <row r="43" spans="1:17" x14ac:dyDescent="0.3">
      <c r="A43" s="113" t="s">
        <v>34</v>
      </c>
      <c r="B43" s="114"/>
      <c r="C43" s="114"/>
      <c r="D43" s="95"/>
      <c r="E43" s="95"/>
      <c r="F43" s="95"/>
      <c r="G43" s="95"/>
      <c r="H43" s="40"/>
      <c r="I43" s="153"/>
      <c r="J43" s="42"/>
      <c r="K43" s="42"/>
      <c r="L43" s="43"/>
      <c r="M43" s="43"/>
      <c r="N43" s="43"/>
      <c r="O43" s="43"/>
      <c r="P43" s="43"/>
      <c r="Q43" s="147">
        <f t="shared" si="1"/>
        <v>0</v>
      </c>
    </row>
    <row r="44" spans="1:17" x14ac:dyDescent="0.3">
      <c r="A44" s="101" t="s">
        <v>29</v>
      </c>
      <c r="B44" s="102"/>
      <c r="C44" s="102"/>
      <c r="D44" s="102"/>
      <c r="E44" s="102"/>
      <c r="F44" s="102"/>
      <c r="G44" s="102"/>
      <c r="H44" s="40">
        <f>SUM(H38:H43)</f>
        <v>0</v>
      </c>
      <c r="I44" s="41">
        <f>SUM(I38:I43)</f>
        <v>0</v>
      </c>
      <c r="J44" s="50">
        <f t="shared" ref="J44:Q44" si="6">SUM(J38:J43)</f>
        <v>0</v>
      </c>
      <c r="K44" s="50">
        <f t="shared" si="6"/>
        <v>0</v>
      </c>
      <c r="L44" s="50">
        <f t="shared" si="6"/>
        <v>0</v>
      </c>
      <c r="M44" s="50">
        <f t="shared" si="6"/>
        <v>0</v>
      </c>
      <c r="N44" s="50">
        <f t="shared" si="6"/>
        <v>0</v>
      </c>
      <c r="O44" s="50">
        <f t="shared" si="6"/>
        <v>0</v>
      </c>
      <c r="P44" s="50">
        <f t="shared" si="6"/>
        <v>0</v>
      </c>
      <c r="Q44" s="147">
        <f t="shared" si="6"/>
        <v>0</v>
      </c>
    </row>
    <row r="45" spans="1:17" ht="13" x14ac:dyDescent="0.3">
      <c r="A45" s="115" t="s">
        <v>40</v>
      </c>
      <c r="B45" s="82"/>
      <c r="C45" s="82"/>
      <c r="D45" s="82"/>
      <c r="E45" s="82"/>
      <c r="F45" s="82"/>
      <c r="G45" s="82"/>
      <c r="H45" s="17">
        <f>H23+SUM(H28:H30)+H36+H44</f>
        <v>0</v>
      </c>
      <c r="I45" s="18">
        <f t="shared" ref="I45:Q45" si="7">I23+SUM(I28:I30)+I36+I44</f>
        <v>0</v>
      </c>
      <c r="J45" s="21">
        <f t="shared" si="7"/>
        <v>146390.06333333332</v>
      </c>
      <c r="K45" s="21">
        <f t="shared" si="7"/>
        <v>50897.384026666667</v>
      </c>
      <c r="L45" s="21">
        <f t="shared" si="7"/>
        <v>14574.5296</v>
      </c>
      <c r="M45" s="21">
        <f t="shared" si="7"/>
        <v>274333</v>
      </c>
      <c r="N45" s="21">
        <f t="shared" si="7"/>
        <v>14634.5</v>
      </c>
      <c r="O45" s="21">
        <f t="shared" si="7"/>
        <v>14574</v>
      </c>
      <c r="P45" s="21">
        <f t="shared" si="7"/>
        <v>14575</v>
      </c>
      <c r="Q45" s="143">
        <f t="shared" si="7"/>
        <v>0</v>
      </c>
    </row>
    <row r="46" spans="1:17" ht="35.25" customHeight="1" x14ac:dyDescent="0.3">
      <c r="A46" s="122" t="s">
        <v>31</v>
      </c>
      <c r="B46" s="123"/>
      <c r="C46" s="123"/>
      <c r="D46" s="123"/>
      <c r="E46" s="123"/>
      <c r="F46" s="123"/>
      <c r="G46" s="124"/>
      <c r="H46" s="125"/>
      <c r="I46" s="125"/>
      <c r="J46" s="125"/>
      <c r="K46" s="125"/>
      <c r="L46" s="125"/>
      <c r="M46" s="125"/>
      <c r="N46" s="125"/>
      <c r="O46" s="125"/>
      <c r="P46" s="125"/>
      <c r="Q46" s="126"/>
    </row>
    <row r="47" spans="1:17" ht="13.5" customHeight="1" x14ac:dyDescent="0.3">
      <c r="A47" s="139" t="s">
        <v>30</v>
      </c>
      <c r="B47" s="141"/>
      <c r="C47" s="152" t="s">
        <v>60</v>
      </c>
      <c r="D47" s="152"/>
      <c r="E47" s="152"/>
      <c r="F47" s="140">
        <v>0</v>
      </c>
      <c r="G47" s="141"/>
      <c r="H47" s="54">
        <f>$F$47*SUM(H44,H29,H22,H18,H8,H7)</f>
        <v>0</v>
      </c>
      <c r="I47" s="55">
        <f>$F$47*SUM(I44,I29,I22,I18,I8,I7)</f>
        <v>0</v>
      </c>
      <c r="J47" s="50">
        <v>21232</v>
      </c>
      <c r="K47" s="50">
        <v>21232</v>
      </c>
      <c r="L47" s="50">
        <v>21232</v>
      </c>
      <c r="M47" s="50">
        <v>21232</v>
      </c>
      <c r="N47" s="50">
        <v>21232</v>
      </c>
      <c r="O47" s="50">
        <v>21232</v>
      </c>
      <c r="P47" s="50">
        <v>21232</v>
      </c>
      <c r="Q47" s="147">
        <f>I47-H47</f>
        <v>0</v>
      </c>
    </row>
    <row r="48" spans="1:17" ht="13" x14ac:dyDescent="0.3">
      <c r="A48" s="83" t="s">
        <v>41</v>
      </c>
      <c r="B48" s="84"/>
      <c r="C48" s="84"/>
      <c r="D48" s="84"/>
      <c r="E48" s="84"/>
      <c r="F48" s="84"/>
      <c r="G48" s="84"/>
      <c r="H48" s="17">
        <f>SUM(H47,H45)</f>
        <v>0</v>
      </c>
      <c r="I48" s="18">
        <f>SUM(I47,I45)</f>
        <v>0</v>
      </c>
      <c r="J48" s="21">
        <f t="shared" ref="J48:Q48" si="8">SUM(J47,J45)</f>
        <v>167622.06333333332</v>
      </c>
      <c r="K48" s="21">
        <f t="shared" si="8"/>
        <v>72129.384026666667</v>
      </c>
      <c r="L48" s="21">
        <f t="shared" si="8"/>
        <v>35806.529600000002</v>
      </c>
      <c r="M48" s="21">
        <f t="shared" si="8"/>
        <v>295565</v>
      </c>
      <c r="N48" s="21">
        <f t="shared" si="8"/>
        <v>35866.5</v>
      </c>
      <c r="O48" s="21">
        <f t="shared" si="8"/>
        <v>35806</v>
      </c>
      <c r="P48" s="21">
        <f t="shared" si="8"/>
        <v>35807</v>
      </c>
      <c r="Q48" s="143">
        <f t="shared" si="8"/>
        <v>0</v>
      </c>
    </row>
    <row r="49" spans="1:17" ht="13" x14ac:dyDescent="0.3">
      <c r="A49" s="110" t="s">
        <v>35</v>
      </c>
      <c r="B49" s="104"/>
      <c r="C49" s="104"/>
      <c r="D49" s="104"/>
      <c r="E49" s="104"/>
      <c r="F49" s="104"/>
      <c r="G49" s="104"/>
      <c r="H49" s="40"/>
      <c r="I49" s="41"/>
      <c r="J49" s="42"/>
      <c r="K49" s="42"/>
      <c r="L49" s="43"/>
      <c r="M49" s="43"/>
      <c r="N49" s="43"/>
      <c r="O49" s="43"/>
      <c r="P49" s="43"/>
      <c r="Q49" s="147">
        <f>I49-H49</f>
        <v>0</v>
      </c>
    </row>
    <row r="50" spans="1:17" ht="14.25" customHeight="1" x14ac:dyDescent="0.3">
      <c r="A50" s="111" t="s">
        <v>45</v>
      </c>
      <c r="B50" s="112"/>
      <c r="C50" s="112"/>
      <c r="D50" s="112"/>
      <c r="E50" s="112"/>
      <c r="F50" s="112"/>
      <c r="G50" s="112"/>
      <c r="H50" s="17">
        <f>SUM(H45:H47)-H49</f>
        <v>0</v>
      </c>
      <c r="I50" s="18">
        <f>SUM(I45:I47)-I49</f>
        <v>0</v>
      </c>
      <c r="J50" s="19"/>
      <c r="K50" s="19"/>
      <c r="L50" s="20"/>
      <c r="M50" s="20"/>
      <c r="N50" s="20"/>
      <c r="O50" s="20"/>
      <c r="P50" s="20"/>
      <c r="Q50" s="142">
        <f>I50-H50</f>
        <v>0</v>
      </c>
    </row>
  </sheetData>
  <sheetProtection selectLockedCells="1"/>
  <mergeCells count="53">
    <mergeCell ref="B3:E3"/>
    <mergeCell ref="A39:G39"/>
    <mergeCell ref="Q5:Q6"/>
    <mergeCell ref="F1:Q4"/>
    <mergeCell ref="A46:G46"/>
    <mergeCell ref="H46:Q46"/>
    <mergeCell ref="H37:Q37"/>
    <mergeCell ref="E14:Q14"/>
    <mergeCell ref="F25:G25"/>
    <mergeCell ref="F26:G26"/>
    <mergeCell ref="H31:Q35"/>
    <mergeCell ref="A31:D31"/>
    <mergeCell ref="A24:G24"/>
    <mergeCell ref="A18:G18"/>
    <mergeCell ref="A19:G19"/>
    <mergeCell ref="A15:D15"/>
    <mergeCell ref="A48:G48"/>
    <mergeCell ref="A49:G49"/>
    <mergeCell ref="A50:G50"/>
    <mergeCell ref="A40:G40"/>
    <mergeCell ref="A41:G41"/>
    <mergeCell ref="A42:G42"/>
    <mergeCell ref="A43:G43"/>
    <mergeCell ref="A44:G44"/>
    <mergeCell ref="A45:G45"/>
    <mergeCell ref="C47:E47"/>
    <mergeCell ref="A16:D16"/>
    <mergeCell ref="A30:G30"/>
    <mergeCell ref="A37:G37"/>
    <mergeCell ref="A38:G38"/>
    <mergeCell ref="A28:G28"/>
    <mergeCell ref="D36:G36"/>
    <mergeCell ref="A20:G20"/>
    <mergeCell ref="A21:G21"/>
    <mergeCell ref="A22:G22"/>
    <mergeCell ref="A23:G23"/>
    <mergeCell ref="A29:G29"/>
    <mergeCell ref="H24:Q27"/>
    <mergeCell ref="F27:G27"/>
    <mergeCell ref="A4:E4"/>
    <mergeCell ref="A1:E1"/>
    <mergeCell ref="A2:E2"/>
    <mergeCell ref="A8:D8"/>
    <mergeCell ref="A9:D9"/>
    <mergeCell ref="A10:D10"/>
    <mergeCell ref="A5:D6"/>
    <mergeCell ref="E5:G5"/>
    <mergeCell ref="A7:D7"/>
    <mergeCell ref="A17:G17"/>
    <mergeCell ref="A11:D11"/>
    <mergeCell ref="A12:D12"/>
    <mergeCell ref="A13:D13"/>
    <mergeCell ref="A14:D14"/>
  </mergeCells>
  <pageMargins left="0.25" right="0.25" top="0.75" bottom="0.25" header="0.3" footer="0.3"/>
  <pageSetup scale="82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Revision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LTakM17121.pdf</dc:title>
  <dc:creator>brownche</dc:creator>
  <cp:lastModifiedBy>Souter, Megan</cp:lastModifiedBy>
  <cp:lastPrinted>2018-06-08T12:20:20Z</cp:lastPrinted>
  <dcterms:created xsi:type="dcterms:W3CDTF">2018-04-04T12:38:13Z</dcterms:created>
  <dcterms:modified xsi:type="dcterms:W3CDTF">2023-10-26T15:10:22Z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